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esktop\Projetos Encerrados\FDF - Mini\Processo i2t - Documentos\"/>
    </mc:Choice>
  </mc:AlternateContent>
  <xr:revisionPtr revIDLastSave="0" documentId="13_ncr:1_{6AD6C08B-C46D-48A9-B307-52A238F67A44}" xr6:coauthVersionLast="47" xr6:coauthVersionMax="47" xr10:uidLastSave="{00000000-0000-0000-0000-000000000000}"/>
  <bookViews>
    <workbookView xWindow="-108" yWindow="-108" windowWidth="23256" windowHeight="12576" xr2:uid="{97D97F74-1BBC-43B2-8DF7-5CA2694AD34E}"/>
  </bookViews>
  <sheets>
    <sheet name="Físico Financ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3" i="1" l="1"/>
  <c r="AO10" i="1"/>
  <c r="AO12" i="1"/>
  <c r="AO14" i="1"/>
  <c r="AO16" i="1"/>
  <c r="S53" i="1" s="1"/>
  <c r="S54" i="1" s="1"/>
  <c r="AO18" i="1"/>
  <c r="AO20" i="1"/>
  <c r="AO22" i="1"/>
  <c r="AA53" i="1" s="1"/>
  <c r="AA54" i="1" s="1"/>
  <c r="AO24" i="1"/>
  <c r="AO26" i="1"/>
  <c r="AO28" i="1"/>
  <c r="AO30" i="1"/>
  <c r="AO32" i="1"/>
  <c r="AE53" i="1" s="1"/>
  <c r="AE54" i="1" s="1"/>
  <c r="AO34" i="1"/>
  <c r="AO36" i="1"/>
  <c r="AO38" i="1"/>
  <c r="AO40" i="1"/>
  <c r="AO42" i="1"/>
  <c r="AO44" i="1"/>
  <c r="AO46" i="1"/>
  <c r="AI53" i="1" s="1"/>
  <c r="AI54" i="1" s="1"/>
  <c r="AO48" i="1"/>
  <c r="AO50" i="1"/>
  <c r="AO8" i="1"/>
  <c r="W54" i="1" l="1"/>
  <c r="W53" i="1"/>
  <c r="AO53" i="1"/>
</calcChain>
</file>

<file path=xl/sharedStrings.xml><?xml version="1.0" encoding="utf-8"?>
<sst xmlns="http://schemas.openxmlformats.org/spreadsheetml/2006/main" count="104" uniqueCount="84">
  <si>
    <t>Cronograma Físico Financeiro</t>
  </si>
  <si>
    <t>Prazo Execução:</t>
  </si>
  <si>
    <t>Projeto:</t>
  </si>
  <si>
    <t>Valor Contrato:</t>
  </si>
  <si>
    <t>Cliente:</t>
  </si>
  <si>
    <t>Local da Obra:</t>
  </si>
  <si>
    <t>Data:</t>
  </si>
  <si>
    <t>Revisão:</t>
  </si>
  <si>
    <t>Contato:</t>
  </si>
  <si>
    <t>Franca, SP</t>
  </si>
  <si>
    <t>Faculdade de Direito de Franca</t>
  </si>
  <si>
    <t>CEP:</t>
  </si>
  <si>
    <t>14401-135</t>
  </si>
  <si>
    <t>Tel.:</t>
  </si>
  <si>
    <t>16 3713 4000</t>
  </si>
  <si>
    <t>CNPJ:</t>
  </si>
  <si>
    <t>54.157.748/0001-21</t>
  </si>
  <si>
    <t>Cid./UF:</t>
  </si>
  <si>
    <t>e-mail:</t>
  </si>
  <si>
    <t>secretaria.fdf@direitofranca.br</t>
  </si>
  <si>
    <t>Página:</t>
  </si>
  <si>
    <t>% Total</t>
  </si>
  <si>
    <t>$</t>
  </si>
  <si>
    <t>Item</t>
  </si>
  <si>
    <t>Tipo</t>
  </si>
  <si>
    <t>Descrição</t>
  </si>
  <si>
    <t>Mobilização Inicial Canteiro de Obras e Almoxarifado</t>
  </si>
  <si>
    <t>Civil</t>
  </si>
  <si>
    <t>Elét.</t>
  </si>
  <si>
    <t>Mês 1</t>
  </si>
  <si>
    <t>Mês 2</t>
  </si>
  <si>
    <t>Mês 3</t>
  </si>
  <si>
    <t>Mês 4</t>
  </si>
  <si>
    <t>S.1</t>
  </si>
  <si>
    <t>S.2</t>
  </si>
  <si>
    <t>S.3</t>
  </si>
  <si>
    <t>S.4</t>
  </si>
  <si>
    <t>S.5</t>
  </si>
  <si>
    <t>S.6</t>
  </si>
  <si>
    <t>S.7</t>
  </si>
  <si>
    <t>S.8</t>
  </si>
  <si>
    <t>S.9</t>
  </si>
  <si>
    <t>S.10</t>
  </si>
  <si>
    <t>S.11</t>
  </si>
  <si>
    <t>S.12</t>
  </si>
  <si>
    <t>S.13</t>
  </si>
  <si>
    <t>S.14</t>
  </si>
  <si>
    <t>S.15</t>
  </si>
  <si>
    <t>S.16</t>
  </si>
  <si>
    <t>S.17</t>
  </si>
  <si>
    <t>S.18</t>
  </si>
  <si>
    <t>S.19</t>
  </si>
  <si>
    <t>S.20</t>
  </si>
  <si>
    <t>Mês 5</t>
  </si>
  <si>
    <t>Usina Fotovoltaica - 95.1 kW | Cabine de Medição em MT: Unidade 1</t>
  </si>
  <si>
    <t>Endereço:</t>
  </si>
  <si>
    <t>Av. Major Nicácio, 2377</t>
  </si>
  <si>
    <t>Bairro:</t>
  </si>
  <si>
    <t>Cidade Nova</t>
  </si>
  <si>
    <t>José Donizete</t>
  </si>
  <si>
    <t>Apresentação CPFL</t>
  </si>
  <si>
    <t>Elaboração do Projeto</t>
  </si>
  <si>
    <t>Aprovação CPFL - GED 15303</t>
  </si>
  <si>
    <t>Instalação Sistema de Fixação</t>
  </si>
  <si>
    <t>Instalação de Módulos FV</t>
  </si>
  <si>
    <t>Instalação dos Optimizadores</t>
  </si>
  <si>
    <t>Execução Cabine</t>
  </si>
  <si>
    <t>Execução Abrigo dos Inversores</t>
  </si>
  <si>
    <t>Início da Operação da Usina</t>
  </si>
  <si>
    <t>Comissionamento</t>
  </si>
  <si>
    <t>Testes e Revisões</t>
  </si>
  <si>
    <t>Inspeção CPFL</t>
  </si>
  <si>
    <t>Instalação dos Inversores</t>
  </si>
  <si>
    <t>Infraestrutura para Cabeamento (CA)</t>
  </si>
  <si>
    <t>Instalação QGGFV</t>
  </si>
  <si>
    <t>Montagem Elétrica MT Cabine</t>
  </si>
  <si>
    <t>Parametrização Relé</t>
  </si>
  <si>
    <t>Conexões de Aterramento</t>
  </si>
  <si>
    <t>Instalação dos Transformadores</t>
  </si>
  <si>
    <t>E/C</t>
  </si>
  <si>
    <t>Total por mês</t>
  </si>
  <si>
    <t>Cabos das Strings (CC) e Inversor (CA)</t>
  </si>
  <si>
    <t>Infraestrutura para Cabeamento (CC)</t>
  </si>
  <si>
    <t>150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</si>
</sst>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9" fontId="7" fillId="0" borderId="20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19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10" fillId="0" borderId="16" xfId="2" applyNumberFormat="1" applyFont="1" applyBorder="1" applyAlignment="1">
      <alignment horizontal="center" vertical="center"/>
    </xf>
    <xf numFmtId="165" fontId="10" fillId="0" borderId="17" xfId="2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16" xfId="2" applyNumberFormat="1" applyFont="1" applyBorder="1" applyAlignment="1">
      <alignment horizontal="center" vertical="center"/>
    </xf>
    <xf numFmtId="165" fontId="6" fillId="0" borderId="17" xfId="2" applyNumberFormat="1" applyFont="1" applyBorder="1" applyAlignment="1">
      <alignment horizontal="center" vertical="center"/>
    </xf>
    <xf numFmtId="0" fontId="5" fillId="0" borderId="4" xfId="3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11" fillId="0" borderId="4" xfId="1" applyNumberFormat="1" applyFont="1" applyFill="1" applyBorder="1" applyAlignment="1">
      <alignment horizontal="left" vertical="center"/>
    </xf>
    <xf numFmtId="164" fontId="11" fillId="0" borderId="5" xfId="1" applyNumberFormat="1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4" fontId="2" fillId="0" borderId="7" xfId="2" applyNumberFormat="1" applyFont="1" applyBorder="1" applyAlignment="1">
      <alignment horizontal="center" vertical="center"/>
    </xf>
    <xf numFmtId="164" fontId="2" fillId="0" borderId="8" xfId="2" applyNumberFormat="1" applyFont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2" fillId="0" borderId="14" xfId="2" applyNumberFormat="1" applyFon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167640</xdr:colOff>
      <xdr:row>0</xdr:row>
      <xdr:rowOff>174172</xdr:rowOff>
    </xdr:from>
    <xdr:to>
      <xdr:col>38</xdr:col>
      <xdr:colOff>326042</xdr:colOff>
      <xdr:row>3</xdr:row>
      <xdr:rowOff>30480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FC09BC-720D-47FF-A0B4-FC2A39422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160" y="174172"/>
          <a:ext cx="813722" cy="427808"/>
        </a:xfrm>
        <a:prstGeom prst="rect">
          <a:avLst/>
        </a:prstGeom>
      </xdr:spPr>
    </xdr:pic>
    <xdr:clientData/>
  </xdr:twoCellAnchor>
  <xdr:twoCellAnchor editAs="oneCell">
    <xdr:from>
      <xdr:col>39</xdr:col>
      <xdr:colOff>167640</xdr:colOff>
      <xdr:row>0</xdr:row>
      <xdr:rowOff>121920</xdr:rowOff>
    </xdr:from>
    <xdr:to>
      <xdr:col>42</xdr:col>
      <xdr:colOff>255346</xdr:colOff>
      <xdr:row>3</xdr:row>
      <xdr:rowOff>21522</xdr:rowOff>
    </xdr:to>
    <xdr:pic>
      <xdr:nvPicPr>
        <xdr:cNvPr id="5" name="Imagem 4" descr="Faculdade de Direito de Franca">
          <a:extLst>
            <a:ext uri="{FF2B5EF4-FFF2-40B4-BE49-F238E27FC236}">
              <a16:creationId xmlns:a16="http://schemas.microsoft.com/office/drawing/2014/main" id="{3ED55C29-A5C2-44C0-82DB-651D3938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140" y="121920"/>
          <a:ext cx="1070686" cy="471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.fdf@direitofranca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4C12-285F-4469-B927-CBCA7630C6B3}">
  <dimension ref="A1:AQ54"/>
  <sheetViews>
    <sheetView tabSelected="1" zoomScaleNormal="100" workbookViewId="0">
      <selection activeCell="AA23" sqref="AA23:AB23"/>
    </sheetView>
  </sheetViews>
  <sheetFormatPr defaultColWidth="4.77734375" defaultRowHeight="15" customHeight="1" x14ac:dyDescent="0.3"/>
  <cols>
    <col min="1" max="16384" width="4.77734375" style="1"/>
  </cols>
  <sheetData>
    <row r="1" spans="1:43" ht="15" customHeight="1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6" t="s">
        <v>55</v>
      </c>
      <c r="P1" s="67"/>
      <c r="Q1" s="59" t="s">
        <v>56</v>
      </c>
      <c r="R1" s="59"/>
      <c r="S1" s="59"/>
      <c r="T1" s="59"/>
      <c r="U1" s="59"/>
      <c r="V1" s="59"/>
      <c r="W1" s="59"/>
      <c r="X1" s="59"/>
      <c r="Y1" s="59"/>
      <c r="Z1" s="60"/>
      <c r="AA1" s="2" t="s">
        <v>13</v>
      </c>
      <c r="AB1" s="59" t="s">
        <v>14</v>
      </c>
      <c r="AC1" s="59"/>
      <c r="AD1" s="60"/>
      <c r="AE1" s="66" t="s">
        <v>1</v>
      </c>
      <c r="AF1" s="67"/>
      <c r="AG1" s="67"/>
      <c r="AH1" s="59" t="s">
        <v>83</v>
      </c>
      <c r="AI1" s="59"/>
      <c r="AJ1" s="60"/>
      <c r="AK1" s="86"/>
      <c r="AL1" s="86"/>
      <c r="AM1" s="86"/>
      <c r="AN1" s="86"/>
      <c r="AO1" s="86"/>
      <c r="AP1" s="86"/>
      <c r="AQ1" s="86"/>
    </row>
    <row r="2" spans="1:43" ht="15" customHeight="1" x14ac:dyDescent="0.3">
      <c r="A2" s="66" t="s">
        <v>2</v>
      </c>
      <c r="B2" s="67"/>
      <c r="C2" s="59" t="s">
        <v>54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O2" s="14" t="s">
        <v>11</v>
      </c>
      <c r="P2" s="59" t="s">
        <v>12</v>
      </c>
      <c r="Q2" s="59"/>
      <c r="R2" s="59"/>
      <c r="S2" s="59"/>
      <c r="T2" s="59"/>
      <c r="U2" s="59"/>
      <c r="V2" s="60"/>
      <c r="W2" s="66" t="s">
        <v>8</v>
      </c>
      <c r="X2" s="67"/>
      <c r="Y2" s="88" t="s">
        <v>59</v>
      </c>
      <c r="Z2" s="88"/>
      <c r="AA2" s="88"/>
      <c r="AB2" s="88"/>
      <c r="AC2" s="4"/>
      <c r="AD2" s="15"/>
      <c r="AE2" s="66" t="s">
        <v>3</v>
      </c>
      <c r="AF2" s="67"/>
      <c r="AG2" s="67"/>
      <c r="AH2" s="83">
        <v>1156719.75</v>
      </c>
      <c r="AI2" s="83"/>
      <c r="AJ2" s="84"/>
      <c r="AK2" s="86"/>
      <c r="AL2" s="86"/>
      <c r="AM2" s="86"/>
      <c r="AN2" s="86"/>
      <c r="AO2" s="86"/>
      <c r="AP2" s="86"/>
      <c r="AQ2" s="86"/>
    </row>
    <row r="3" spans="1:43" ht="15" customHeight="1" x14ac:dyDescent="0.3">
      <c r="A3" s="66" t="s">
        <v>4</v>
      </c>
      <c r="B3" s="67"/>
      <c r="C3" s="59" t="s">
        <v>10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66" t="s">
        <v>57</v>
      </c>
      <c r="P3" s="67"/>
      <c r="Q3" s="59" t="s">
        <v>58</v>
      </c>
      <c r="R3" s="59"/>
      <c r="S3" s="59"/>
      <c r="T3" s="59"/>
      <c r="U3" s="59"/>
      <c r="V3" s="60"/>
      <c r="W3" s="67" t="s">
        <v>18</v>
      </c>
      <c r="X3" s="67"/>
      <c r="Y3" s="81" t="s">
        <v>19</v>
      </c>
      <c r="Z3" s="82"/>
      <c r="AA3" s="82"/>
      <c r="AB3" s="82"/>
      <c r="AC3" s="82"/>
      <c r="AD3" s="82"/>
      <c r="AE3" s="66" t="s">
        <v>5</v>
      </c>
      <c r="AF3" s="67"/>
      <c r="AG3" s="67"/>
      <c r="AH3" s="59" t="s">
        <v>9</v>
      </c>
      <c r="AI3" s="59"/>
      <c r="AJ3" s="60"/>
      <c r="AK3" s="86"/>
      <c r="AL3" s="86"/>
      <c r="AM3" s="86"/>
      <c r="AN3" s="86"/>
      <c r="AO3" s="86"/>
      <c r="AP3" s="86"/>
      <c r="AQ3" s="86"/>
    </row>
    <row r="4" spans="1:43" ht="15" customHeight="1" x14ac:dyDescent="0.3">
      <c r="A4" s="66" t="s">
        <v>15</v>
      </c>
      <c r="B4" s="67"/>
      <c r="C4" s="64" t="s">
        <v>16</v>
      </c>
      <c r="D4" s="64"/>
      <c r="E4" s="64"/>
      <c r="F4" s="64"/>
      <c r="G4" s="12"/>
      <c r="H4" s="12"/>
      <c r="I4" s="3"/>
      <c r="J4" s="4"/>
      <c r="K4" s="4"/>
      <c r="L4" s="4"/>
      <c r="M4" s="4"/>
      <c r="N4" s="4"/>
      <c r="O4" s="66" t="s">
        <v>17</v>
      </c>
      <c r="P4" s="67"/>
      <c r="Q4" s="59" t="s">
        <v>9</v>
      </c>
      <c r="R4" s="59"/>
      <c r="S4" s="59"/>
      <c r="T4" s="59"/>
      <c r="U4" s="59"/>
      <c r="V4" s="60"/>
      <c r="W4" s="66" t="s">
        <v>6</v>
      </c>
      <c r="X4" s="67"/>
      <c r="Y4" s="87">
        <v>44750</v>
      </c>
      <c r="Z4" s="87"/>
      <c r="AA4" s="87"/>
      <c r="AB4" s="4"/>
      <c r="AC4" s="4"/>
      <c r="AD4" s="15"/>
      <c r="AE4" s="66" t="s">
        <v>20</v>
      </c>
      <c r="AF4" s="67"/>
      <c r="AG4" s="18">
        <v>1</v>
      </c>
      <c r="AH4" s="85" t="s">
        <v>7</v>
      </c>
      <c r="AI4" s="85"/>
      <c r="AJ4" s="19">
        <v>0</v>
      </c>
      <c r="AK4" s="86"/>
      <c r="AL4" s="86"/>
      <c r="AM4" s="86"/>
      <c r="AN4" s="86"/>
      <c r="AO4" s="86"/>
      <c r="AP4" s="86"/>
      <c r="AQ4" s="86"/>
    </row>
    <row r="5" spans="1:43" ht="7.5" customHeight="1" x14ac:dyDescent="0.3"/>
    <row r="6" spans="1:43" ht="15" customHeight="1" x14ac:dyDescent="0.3">
      <c r="A6" s="68" t="s">
        <v>23</v>
      </c>
      <c r="B6" s="68" t="s">
        <v>24</v>
      </c>
      <c r="C6" s="39" t="s">
        <v>25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68" t="s">
        <v>29</v>
      </c>
      <c r="T6" s="68"/>
      <c r="U6" s="68"/>
      <c r="V6" s="68"/>
      <c r="W6" s="68" t="s">
        <v>30</v>
      </c>
      <c r="X6" s="68"/>
      <c r="Y6" s="68"/>
      <c r="Z6" s="68"/>
      <c r="AA6" s="68" t="s">
        <v>31</v>
      </c>
      <c r="AB6" s="68"/>
      <c r="AC6" s="68"/>
      <c r="AD6" s="68"/>
      <c r="AE6" s="68" t="s">
        <v>32</v>
      </c>
      <c r="AF6" s="68"/>
      <c r="AG6" s="68"/>
      <c r="AH6" s="68"/>
      <c r="AI6" s="68" t="s">
        <v>53</v>
      </c>
      <c r="AJ6" s="68"/>
      <c r="AK6" s="68"/>
      <c r="AL6" s="68"/>
      <c r="AM6" s="68" t="s">
        <v>21</v>
      </c>
      <c r="AN6" s="68"/>
      <c r="AO6" s="68" t="s">
        <v>22</v>
      </c>
      <c r="AP6" s="68"/>
      <c r="AQ6" s="68"/>
    </row>
    <row r="7" spans="1:43" ht="15" customHeight="1" x14ac:dyDescent="0.3">
      <c r="A7" s="68"/>
      <c r="B7" s="68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37" t="s">
        <v>33</v>
      </c>
      <c r="T7" s="37" t="s">
        <v>34</v>
      </c>
      <c r="U7" s="37" t="s">
        <v>35</v>
      </c>
      <c r="V7" s="37" t="s">
        <v>36</v>
      </c>
      <c r="W7" s="37" t="s">
        <v>37</v>
      </c>
      <c r="X7" s="37" t="s">
        <v>38</v>
      </c>
      <c r="Y7" s="37" t="s">
        <v>39</v>
      </c>
      <c r="Z7" s="37" t="s">
        <v>40</v>
      </c>
      <c r="AA7" s="37" t="s">
        <v>41</v>
      </c>
      <c r="AB7" s="37" t="s">
        <v>42</v>
      </c>
      <c r="AC7" s="37" t="s">
        <v>43</v>
      </c>
      <c r="AD7" s="37" t="s">
        <v>44</v>
      </c>
      <c r="AE7" s="37" t="s">
        <v>45</v>
      </c>
      <c r="AF7" s="37" t="s">
        <v>46</v>
      </c>
      <c r="AG7" s="37" t="s">
        <v>47</v>
      </c>
      <c r="AH7" s="37" t="s">
        <v>48</v>
      </c>
      <c r="AI7" s="37" t="s">
        <v>49</v>
      </c>
      <c r="AJ7" s="37" t="s">
        <v>50</v>
      </c>
      <c r="AK7" s="37" t="s">
        <v>51</v>
      </c>
      <c r="AL7" s="37" t="s">
        <v>52</v>
      </c>
      <c r="AM7" s="68"/>
      <c r="AN7" s="68"/>
      <c r="AO7" s="68"/>
      <c r="AP7" s="68"/>
      <c r="AQ7" s="68"/>
    </row>
    <row r="8" spans="1:43" ht="15" customHeight="1" x14ac:dyDescent="0.3">
      <c r="A8" s="65">
        <v>1</v>
      </c>
      <c r="B8" s="65" t="s">
        <v>28</v>
      </c>
      <c r="C8" s="56" t="s">
        <v>61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31"/>
      <c r="T8" s="10"/>
      <c r="U8" s="5"/>
      <c r="V8" s="11"/>
      <c r="W8" s="5"/>
      <c r="X8" s="5"/>
      <c r="Y8" s="5"/>
      <c r="Z8" s="11"/>
      <c r="AA8" s="21"/>
      <c r="AB8" s="21"/>
      <c r="AC8" s="21"/>
      <c r="AD8" s="11"/>
      <c r="AE8" s="21"/>
      <c r="AF8" s="22"/>
      <c r="AG8" s="22"/>
      <c r="AH8" s="11"/>
      <c r="AI8" s="21"/>
      <c r="AJ8" s="22"/>
      <c r="AK8" s="22"/>
      <c r="AL8" s="23"/>
      <c r="AM8" s="77">
        <v>0.01</v>
      </c>
      <c r="AN8" s="77"/>
      <c r="AO8" s="71">
        <f>AM8*$AH$2</f>
        <v>11567.1975</v>
      </c>
      <c r="AP8" s="72"/>
      <c r="AQ8" s="73"/>
    </row>
    <row r="9" spans="1:43" ht="15" customHeight="1" x14ac:dyDescent="0.3">
      <c r="A9" s="65"/>
      <c r="B9" s="65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45">
        <v>1</v>
      </c>
      <c r="T9" s="46"/>
      <c r="U9" s="5"/>
      <c r="V9" s="6"/>
      <c r="W9" s="5"/>
      <c r="X9" s="5"/>
      <c r="Y9" s="5"/>
      <c r="Z9" s="6"/>
      <c r="AA9" s="21"/>
      <c r="AB9" s="21"/>
      <c r="AC9" s="21"/>
      <c r="AD9" s="6"/>
      <c r="AE9" s="21"/>
      <c r="AF9" s="22"/>
      <c r="AG9" s="22"/>
      <c r="AH9" s="6"/>
      <c r="AI9" s="21"/>
      <c r="AJ9" s="22"/>
      <c r="AK9" s="22"/>
      <c r="AL9" s="24"/>
      <c r="AM9" s="78"/>
      <c r="AN9" s="78"/>
      <c r="AO9" s="74"/>
      <c r="AP9" s="75"/>
      <c r="AQ9" s="76"/>
    </row>
    <row r="10" spans="1:43" ht="15" customHeight="1" x14ac:dyDescent="0.3">
      <c r="A10" s="65">
        <v>2</v>
      </c>
      <c r="B10" s="65" t="s">
        <v>28</v>
      </c>
      <c r="C10" s="53" t="s">
        <v>60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5"/>
      <c r="T10" s="5"/>
      <c r="U10" s="47"/>
      <c r="V10" s="48"/>
      <c r="W10" s="29"/>
      <c r="X10" s="5"/>
      <c r="Y10" s="5"/>
      <c r="Z10" s="6"/>
      <c r="AA10" s="21"/>
      <c r="AB10" s="21"/>
      <c r="AC10" s="21"/>
      <c r="AD10" s="6"/>
      <c r="AE10" s="21"/>
      <c r="AF10" s="22"/>
      <c r="AG10" s="22"/>
      <c r="AH10" s="6"/>
      <c r="AI10" s="21"/>
      <c r="AJ10" s="22"/>
      <c r="AK10" s="22"/>
      <c r="AL10" s="24"/>
      <c r="AM10" s="79">
        <v>5.0000000000000001E-3</v>
      </c>
      <c r="AN10" s="79"/>
      <c r="AO10" s="71">
        <f t="shared" ref="AO10" si="0">AM10*$AH$2</f>
        <v>5783.5987500000001</v>
      </c>
      <c r="AP10" s="72"/>
      <c r="AQ10" s="73"/>
    </row>
    <row r="11" spans="1:43" ht="15" customHeight="1" x14ac:dyDescent="0.3">
      <c r="A11" s="65"/>
      <c r="B11" s="65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/>
      <c r="S11" s="5"/>
      <c r="T11" s="5"/>
      <c r="U11" s="49">
        <v>1</v>
      </c>
      <c r="V11" s="50"/>
      <c r="W11" s="5"/>
      <c r="X11" s="5"/>
      <c r="Y11" s="5"/>
      <c r="Z11" s="6"/>
      <c r="AA11" s="21"/>
      <c r="AB11" s="21"/>
      <c r="AC11" s="21"/>
      <c r="AD11" s="6"/>
      <c r="AE11" s="21"/>
      <c r="AF11" s="22"/>
      <c r="AG11" s="22"/>
      <c r="AH11" s="6"/>
      <c r="AI11" s="21"/>
      <c r="AJ11" s="22"/>
      <c r="AK11" s="22"/>
      <c r="AL11" s="24"/>
      <c r="AM11" s="80"/>
      <c r="AN11" s="80"/>
      <c r="AO11" s="74"/>
      <c r="AP11" s="75"/>
      <c r="AQ11" s="76"/>
    </row>
    <row r="12" spans="1:43" ht="15" customHeight="1" x14ac:dyDescent="0.3">
      <c r="A12" s="65">
        <v>3</v>
      </c>
      <c r="B12" s="65" t="s">
        <v>28</v>
      </c>
      <c r="C12" s="53" t="s">
        <v>62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5"/>
      <c r="S12" s="5"/>
      <c r="T12" s="5"/>
      <c r="U12" s="5"/>
      <c r="V12" s="38"/>
      <c r="W12" s="31"/>
      <c r="X12" s="10"/>
      <c r="Y12" s="29"/>
      <c r="Z12" s="6"/>
      <c r="AA12" s="21"/>
      <c r="AB12" s="21"/>
      <c r="AC12" s="21"/>
      <c r="AD12" s="6"/>
      <c r="AE12" s="21"/>
      <c r="AF12" s="21"/>
      <c r="AG12" s="21"/>
      <c r="AH12" s="6"/>
      <c r="AI12" s="21"/>
      <c r="AJ12" s="21"/>
      <c r="AK12" s="21"/>
      <c r="AL12" s="26"/>
      <c r="AM12" s="79">
        <v>0.02</v>
      </c>
      <c r="AN12" s="79"/>
      <c r="AO12" s="71">
        <f t="shared" ref="AO12" si="1">AM12*$AH$2</f>
        <v>23134.395</v>
      </c>
      <c r="AP12" s="72"/>
      <c r="AQ12" s="73"/>
    </row>
    <row r="13" spans="1:43" ht="15" customHeight="1" x14ac:dyDescent="0.3">
      <c r="A13" s="65"/>
      <c r="B13" s="65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/>
      <c r="S13" s="5"/>
      <c r="T13" s="5"/>
      <c r="U13" s="5"/>
      <c r="V13" s="38"/>
      <c r="W13" s="51">
        <v>1</v>
      </c>
      <c r="X13" s="52"/>
      <c r="Y13" s="29"/>
      <c r="Z13" s="6"/>
      <c r="AA13" s="21"/>
      <c r="AB13" s="21"/>
      <c r="AC13" s="21"/>
      <c r="AD13" s="6"/>
      <c r="AE13" s="21"/>
      <c r="AF13" s="21"/>
      <c r="AG13" s="21"/>
      <c r="AH13" s="6"/>
      <c r="AI13" s="21"/>
      <c r="AJ13" s="21"/>
      <c r="AK13" s="21"/>
      <c r="AL13" s="26"/>
      <c r="AM13" s="80"/>
      <c r="AN13" s="80"/>
      <c r="AO13" s="74"/>
      <c r="AP13" s="75"/>
      <c r="AQ13" s="76"/>
    </row>
    <row r="14" spans="1:43" ht="15" customHeight="1" x14ac:dyDescent="0.3">
      <c r="A14" s="65">
        <v>4</v>
      </c>
      <c r="B14" s="65" t="s">
        <v>79</v>
      </c>
      <c r="C14" s="56" t="s">
        <v>26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31"/>
      <c r="T14" s="10"/>
      <c r="U14" s="5"/>
      <c r="V14" s="6"/>
      <c r="W14" s="5"/>
      <c r="X14" s="5"/>
      <c r="Y14" s="5"/>
      <c r="Z14" s="6"/>
      <c r="AA14" s="21"/>
      <c r="AB14" s="21"/>
      <c r="AC14" s="21"/>
      <c r="AD14" s="6"/>
      <c r="AE14" s="21"/>
      <c r="AF14" s="21"/>
      <c r="AG14" s="21"/>
      <c r="AH14" s="6"/>
      <c r="AI14" s="21"/>
      <c r="AJ14" s="20"/>
      <c r="AK14" s="20"/>
      <c r="AL14" s="24"/>
      <c r="AM14" s="79">
        <v>0.05</v>
      </c>
      <c r="AN14" s="79"/>
      <c r="AO14" s="71">
        <f t="shared" ref="AO14" si="2">AM14*$AH$2</f>
        <v>57835.987500000003</v>
      </c>
      <c r="AP14" s="72"/>
      <c r="AQ14" s="73"/>
    </row>
    <row r="15" spans="1:43" ht="15" customHeight="1" x14ac:dyDescent="0.3">
      <c r="A15" s="65"/>
      <c r="B15" s="65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45">
        <v>1</v>
      </c>
      <c r="T15" s="46"/>
      <c r="U15" s="5"/>
      <c r="V15" s="6"/>
      <c r="W15" s="5"/>
      <c r="X15" s="5"/>
      <c r="Y15" s="5"/>
      <c r="Z15" s="6"/>
      <c r="AA15" s="21"/>
      <c r="AB15" s="21"/>
      <c r="AC15" s="21"/>
      <c r="AD15" s="6"/>
      <c r="AE15" s="21"/>
      <c r="AF15" s="21"/>
      <c r="AG15" s="21"/>
      <c r="AH15" s="6"/>
      <c r="AI15" s="21"/>
      <c r="AJ15" s="20"/>
      <c r="AK15" s="20"/>
      <c r="AL15" s="24"/>
      <c r="AM15" s="80"/>
      <c r="AN15" s="80"/>
      <c r="AO15" s="74"/>
      <c r="AP15" s="75"/>
      <c r="AQ15" s="76"/>
    </row>
    <row r="16" spans="1:43" ht="15" customHeight="1" x14ac:dyDescent="0.3">
      <c r="A16" s="65">
        <v>5</v>
      </c>
      <c r="B16" s="65" t="s">
        <v>27</v>
      </c>
      <c r="C16" s="53" t="s">
        <v>66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31"/>
      <c r="T16" s="8"/>
      <c r="U16" s="8"/>
      <c r="V16" s="9"/>
      <c r="W16" s="29"/>
      <c r="X16" s="29"/>
      <c r="Y16" s="29"/>
      <c r="Z16" s="30"/>
      <c r="AA16" s="21"/>
      <c r="AB16" s="21"/>
      <c r="AC16" s="21"/>
      <c r="AD16" s="6"/>
      <c r="AE16" s="21"/>
      <c r="AF16" s="21"/>
      <c r="AG16" s="21"/>
      <c r="AH16" s="6"/>
      <c r="AI16" s="21"/>
      <c r="AJ16" s="20"/>
      <c r="AK16" s="20"/>
      <c r="AL16" s="24"/>
      <c r="AM16" s="69">
        <v>0.03</v>
      </c>
      <c r="AN16" s="69"/>
      <c r="AO16" s="71">
        <f t="shared" ref="AO16" si="3">AM16*$AH$2</f>
        <v>34701.592499999999</v>
      </c>
      <c r="AP16" s="72"/>
      <c r="AQ16" s="73"/>
    </row>
    <row r="17" spans="1:43" ht="15" customHeight="1" x14ac:dyDescent="0.3">
      <c r="A17" s="65"/>
      <c r="B17" s="65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S17" s="45">
        <v>1</v>
      </c>
      <c r="T17" s="98"/>
      <c r="U17" s="98"/>
      <c r="V17" s="99"/>
      <c r="W17" s="5"/>
      <c r="X17" s="5"/>
      <c r="Y17" s="5"/>
      <c r="Z17" s="6"/>
      <c r="AA17" s="21"/>
      <c r="AB17" s="21"/>
      <c r="AC17" s="21"/>
      <c r="AD17" s="6"/>
      <c r="AE17" s="21"/>
      <c r="AF17" s="21"/>
      <c r="AG17" s="21"/>
      <c r="AH17" s="6"/>
      <c r="AI17" s="21"/>
      <c r="AJ17" s="20"/>
      <c r="AK17" s="20"/>
      <c r="AL17" s="24"/>
      <c r="AM17" s="70"/>
      <c r="AN17" s="70"/>
      <c r="AO17" s="74"/>
      <c r="AP17" s="75"/>
      <c r="AQ17" s="76"/>
    </row>
    <row r="18" spans="1:43" ht="15" customHeight="1" x14ac:dyDescent="0.3">
      <c r="A18" s="65">
        <v>6</v>
      </c>
      <c r="B18" s="65" t="s">
        <v>27</v>
      </c>
      <c r="C18" s="53" t="s">
        <v>67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"/>
      <c r="T18" s="5"/>
      <c r="U18" s="5"/>
      <c r="V18" s="6"/>
      <c r="W18" s="31"/>
      <c r="X18" s="10"/>
      <c r="Y18" s="5"/>
      <c r="Z18" s="6"/>
      <c r="AA18" s="22"/>
      <c r="AB18" s="22"/>
      <c r="AC18" s="21"/>
      <c r="AD18" s="6"/>
      <c r="AE18" s="21"/>
      <c r="AF18" s="21"/>
      <c r="AG18" s="21"/>
      <c r="AH18" s="6"/>
      <c r="AI18" s="21"/>
      <c r="AJ18" s="20"/>
      <c r="AK18" s="20"/>
      <c r="AL18" s="24"/>
      <c r="AM18" s="69">
        <v>0.01</v>
      </c>
      <c r="AN18" s="69"/>
      <c r="AO18" s="71">
        <f t="shared" ref="AO18" si="4">AM18*$AH$2</f>
        <v>11567.1975</v>
      </c>
      <c r="AP18" s="72"/>
      <c r="AQ18" s="73"/>
    </row>
    <row r="19" spans="1:43" ht="15" customHeight="1" x14ac:dyDescent="0.3">
      <c r="A19" s="65"/>
      <c r="B19" s="65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"/>
      <c r="T19" s="5"/>
      <c r="U19" s="5"/>
      <c r="V19" s="6"/>
      <c r="W19" s="45">
        <v>1</v>
      </c>
      <c r="X19" s="46"/>
      <c r="Y19" s="5"/>
      <c r="Z19" s="6"/>
      <c r="AA19" s="21"/>
      <c r="AB19" s="21"/>
      <c r="AC19" s="21"/>
      <c r="AD19" s="6"/>
      <c r="AE19" s="21"/>
      <c r="AF19" s="21"/>
      <c r="AG19" s="21"/>
      <c r="AH19" s="6"/>
      <c r="AI19" s="21"/>
      <c r="AJ19" s="20"/>
      <c r="AK19" s="20"/>
      <c r="AL19" s="24"/>
      <c r="AM19" s="70"/>
      <c r="AN19" s="70"/>
      <c r="AO19" s="74"/>
      <c r="AP19" s="75"/>
      <c r="AQ19" s="76"/>
    </row>
    <row r="20" spans="1:43" ht="15" customHeight="1" x14ac:dyDescent="0.3">
      <c r="A20" s="65">
        <v>7</v>
      </c>
      <c r="B20" s="65" t="s">
        <v>28</v>
      </c>
      <c r="C20" s="53" t="s">
        <v>63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5"/>
      <c r="T20" s="5"/>
      <c r="U20" s="5"/>
      <c r="V20" s="6"/>
      <c r="W20" s="31"/>
      <c r="X20" s="10"/>
      <c r="Y20" s="29"/>
      <c r="Z20" s="30"/>
      <c r="AA20" s="21"/>
      <c r="AB20" s="21"/>
      <c r="AC20" s="21"/>
      <c r="AD20" s="6"/>
      <c r="AE20" s="21"/>
      <c r="AF20" s="21"/>
      <c r="AG20" s="21"/>
      <c r="AH20" s="6"/>
      <c r="AI20" s="21"/>
      <c r="AJ20" s="20"/>
      <c r="AK20" s="20"/>
      <c r="AL20" s="24"/>
      <c r="AM20" s="69">
        <v>2.1000000000000001E-2</v>
      </c>
      <c r="AN20" s="69"/>
      <c r="AO20" s="71">
        <f t="shared" ref="AO20" si="5">AM20*$AH$2</f>
        <v>24291.114750000001</v>
      </c>
      <c r="AP20" s="72"/>
      <c r="AQ20" s="73"/>
    </row>
    <row r="21" spans="1:43" ht="15" customHeight="1" x14ac:dyDescent="0.3">
      <c r="A21" s="65"/>
      <c r="B21" s="65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5"/>
      <c r="T21" s="5"/>
      <c r="U21" s="5"/>
      <c r="V21" s="6"/>
      <c r="W21" s="45">
        <v>1</v>
      </c>
      <c r="X21" s="46"/>
      <c r="Y21" s="5"/>
      <c r="Z21" s="6"/>
      <c r="AA21" s="21"/>
      <c r="AB21" s="21"/>
      <c r="AC21" s="21"/>
      <c r="AD21" s="6"/>
      <c r="AE21" s="21"/>
      <c r="AF21" s="21"/>
      <c r="AG21" s="21"/>
      <c r="AH21" s="6"/>
      <c r="AI21" s="21"/>
      <c r="AJ21" s="20"/>
      <c r="AK21" s="20"/>
      <c r="AL21" s="24"/>
      <c r="AM21" s="70"/>
      <c r="AN21" s="70"/>
      <c r="AO21" s="74"/>
      <c r="AP21" s="75"/>
      <c r="AQ21" s="76"/>
    </row>
    <row r="22" spans="1:43" ht="15" customHeight="1" x14ac:dyDescent="0.3">
      <c r="A22" s="65">
        <v>8</v>
      </c>
      <c r="B22" s="65" t="s">
        <v>28</v>
      </c>
      <c r="C22" s="53" t="s">
        <v>64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5"/>
      <c r="T22" s="5"/>
      <c r="U22" s="5"/>
      <c r="V22" s="6"/>
      <c r="W22" s="5"/>
      <c r="X22" s="5"/>
      <c r="Y22" s="7"/>
      <c r="Z22" s="9"/>
      <c r="AA22" s="25"/>
      <c r="AB22" s="32"/>
      <c r="AC22" s="21"/>
      <c r="AD22" s="6"/>
      <c r="AE22" s="21"/>
      <c r="AF22" s="21"/>
      <c r="AG22" s="21"/>
      <c r="AH22" s="6"/>
      <c r="AI22" s="21"/>
      <c r="AJ22" s="20"/>
      <c r="AK22" s="20"/>
      <c r="AL22" s="24"/>
      <c r="AM22" s="69">
        <v>0.22500000000000001</v>
      </c>
      <c r="AN22" s="69"/>
      <c r="AO22" s="71">
        <f t="shared" ref="AO22" si="6">AM22*$AH$2</f>
        <v>260261.94375000001</v>
      </c>
      <c r="AP22" s="72"/>
      <c r="AQ22" s="73"/>
    </row>
    <row r="23" spans="1:43" ht="15" customHeight="1" x14ac:dyDescent="0.3">
      <c r="A23" s="65"/>
      <c r="B23" s="65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5"/>
      <c r="T23" s="5"/>
      <c r="U23" s="5"/>
      <c r="V23" s="6"/>
      <c r="W23" s="5"/>
      <c r="X23" s="5"/>
      <c r="Y23" s="49">
        <v>0.5</v>
      </c>
      <c r="Z23" s="99"/>
      <c r="AA23" s="45">
        <v>0.5</v>
      </c>
      <c r="AB23" s="46"/>
      <c r="AC23" s="21"/>
      <c r="AD23" s="6"/>
      <c r="AE23" s="21"/>
      <c r="AF23" s="21"/>
      <c r="AG23" s="21"/>
      <c r="AH23" s="6"/>
      <c r="AI23" s="21"/>
      <c r="AJ23" s="20"/>
      <c r="AK23" s="20"/>
      <c r="AL23" s="24"/>
      <c r="AM23" s="70"/>
      <c r="AN23" s="70"/>
      <c r="AO23" s="74"/>
      <c r="AP23" s="75"/>
      <c r="AQ23" s="76"/>
    </row>
    <row r="24" spans="1:43" ht="15" customHeight="1" x14ac:dyDescent="0.3">
      <c r="A24" s="65">
        <v>9</v>
      </c>
      <c r="B24" s="65" t="s">
        <v>28</v>
      </c>
      <c r="C24" s="53" t="s">
        <v>65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5"/>
      <c r="T24" s="5"/>
      <c r="U24" s="5"/>
      <c r="V24" s="6"/>
      <c r="W24" s="5"/>
      <c r="X24" s="5"/>
      <c r="Y24" s="5"/>
      <c r="Z24" s="6"/>
      <c r="AA24" s="25"/>
      <c r="AB24" s="32"/>
      <c r="AC24" s="21"/>
      <c r="AD24" s="6"/>
      <c r="AE24" s="21"/>
      <c r="AF24" s="21"/>
      <c r="AG24" s="21"/>
      <c r="AH24" s="6"/>
      <c r="AI24" s="21"/>
      <c r="AJ24" s="21"/>
      <c r="AK24" s="21"/>
      <c r="AL24" s="26"/>
      <c r="AM24" s="69">
        <v>6.2E-2</v>
      </c>
      <c r="AN24" s="69"/>
      <c r="AO24" s="71">
        <f t="shared" ref="AO24" si="7">AM24*$AH$2</f>
        <v>71716.624500000005</v>
      </c>
      <c r="AP24" s="72"/>
      <c r="AQ24" s="73"/>
    </row>
    <row r="25" spans="1:43" ht="15" customHeight="1" x14ac:dyDescent="0.3">
      <c r="A25" s="65"/>
      <c r="B25" s="65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5"/>
      <c r="T25" s="5"/>
      <c r="U25" s="5"/>
      <c r="V25" s="6"/>
      <c r="W25" s="5"/>
      <c r="X25" s="5"/>
      <c r="Y25" s="5"/>
      <c r="Z25" s="6"/>
      <c r="AA25" s="45">
        <v>1</v>
      </c>
      <c r="AB25" s="46"/>
      <c r="AC25" s="21"/>
      <c r="AD25" s="6"/>
      <c r="AE25" s="21"/>
      <c r="AF25" s="21"/>
      <c r="AG25" s="21"/>
      <c r="AH25" s="6"/>
      <c r="AI25" s="21"/>
      <c r="AJ25" s="21"/>
      <c r="AK25" s="21"/>
      <c r="AL25" s="26"/>
      <c r="AM25" s="70"/>
      <c r="AN25" s="70"/>
      <c r="AO25" s="74"/>
      <c r="AP25" s="75"/>
      <c r="AQ25" s="76"/>
    </row>
    <row r="26" spans="1:43" ht="15" customHeight="1" x14ac:dyDescent="0.3">
      <c r="A26" s="65">
        <v>10</v>
      </c>
      <c r="B26" s="65" t="s">
        <v>79</v>
      </c>
      <c r="C26" s="56" t="s">
        <v>82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"/>
      <c r="T26" s="5"/>
      <c r="U26" s="5"/>
      <c r="V26" s="6"/>
      <c r="W26" s="5"/>
      <c r="X26" s="5"/>
      <c r="Y26" s="5"/>
      <c r="Z26" s="6"/>
      <c r="AA26" s="21"/>
      <c r="AB26" s="21"/>
      <c r="AC26" s="27"/>
      <c r="AD26" s="9"/>
      <c r="AE26" s="21"/>
      <c r="AF26" s="21"/>
      <c r="AG26" s="21"/>
      <c r="AH26" s="6"/>
      <c r="AI26" s="21"/>
      <c r="AJ26" s="21"/>
      <c r="AK26" s="21"/>
      <c r="AL26" s="26"/>
      <c r="AM26" s="69">
        <v>3.7999999999999999E-2</v>
      </c>
      <c r="AN26" s="69"/>
      <c r="AO26" s="71">
        <f t="shared" ref="AO26" si="8">AM26*$AH$2</f>
        <v>43955.3505</v>
      </c>
      <c r="AP26" s="72"/>
      <c r="AQ26" s="73"/>
    </row>
    <row r="27" spans="1:43" ht="15" customHeight="1" x14ac:dyDescent="0.3">
      <c r="A27" s="65"/>
      <c r="B27" s="65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  <c r="S27" s="5"/>
      <c r="T27" s="5"/>
      <c r="U27" s="5"/>
      <c r="V27" s="6"/>
      <c r="W27" s="5"/>
      <c r="X27" s="5"/>
      <c r="Y27" s="5"/>
      <c r="Z27" s="6"/>
      <c r="AA27" s="21"/>
      <c r="AB27" s="21"/>
      <c r="AC27" s="49">
        <v>1</v>
      </c>
      <c r="AD27" s="99"/>
      <c r="AE27" s="21"/>
      <c r="AF27" s="21"/>
      <c r="AG27" s="21"/>
      <c r="AH27" s="6"/>
      <c r="AI27" s="21"/>
      <c r="AJ27" s="21"/>
      <c r="AK27" s="21"/>
      <c r="AL27" s="26"/>
      <c r="AM27" s="70"/>
      <c r="AN27" s="70"/>
      <c r="AO27" s="74"/>
      <c r="AP27" s="75"/>
      <c r="AQ27" s="76"/>
    </row>
    <row r="28" spans="1:43" ht="15" customHeight="1" x14ac:dyDescent="0.3">
      <c r="A28" s="65">
        <v>11</v>
      </c>
      <c r="B28" s="65" t="s">
        <v>79</v>
      </c>
      <c r="C28" s="56" t="s">
        <v>73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  <c r="S28" s="5"/>
      <c r="T28" s="5"/>
      <c r="U28" s="5"/>
      <c r="V28" s="6"/>
      <c r="W28" s="5"/>
      <c r="X28" s="5"/>
      <c r="Y28" s="5"/>
      <c r="Z28" s="6"/>
      <c r="AA28" s="21"/>
      <c r="AB28" s="21"/>
      <c r="AC28" s="27"/>
      <c r="AD28" s="9"/>
      <c r="AG28" s="21"/>
      <c r="AH28" s="6"/>
      <c r="AI28" s="21"/>
      <c r="AJ28" s="21"/>
      <c r="AK28" s="21"/>
      <c r="AL28" s="26"/>
      <c r="AM28" s="69">
        <v>2.1999999999999999E-2</v>
      </c>
      <c r="AN28" s="69"/>
      <c r="AO28" s="71">
        <f t="shared" ref="AO28" si="9">AM28*$AH$2</f>
        <v>25447.834499999997</v>
      </c>
      <c r="AP28" s="72"/>
      <c r="AQ28" s="73"/>
    </row>
    <row r="29" spans="1:43" ht="15" customHeight="1" x14ac:dyDescent="0.3">
      <c r="A29" s="65"/>
      <c r="B29" s="65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  <c r="S29" s="5"/>
      <c r="T29" s="5"/>
      <c r="U29" s="5"/>
      <c r="V29" s="6"/>
      <c r="W29" s="5"/>
      <c r="X29" s="5"/>
      <c r="Y29" s="5"/>
      <c r="Z29" s="6"/>
      <c r="AA29" s="21"/>
      <c r="AB29" s="21"/>
      <c r="AC29" s="49">
        <v>1</v>
      </c>
      <c r="AD29" s="99"/>
      <c r="AG29" s="21"/>
      <c r="AH29" s="6"/>
      <c r="AI29" s="21"/>
      <c r="AJ29" s="21"/>
      <c r="AK29" s="21"/>
      <c r="AL29" s="26"/>
      <c r="AM29" s="70"/>
      <c r="AN29" s="70"/>
      <c r="AO29" s="74"/>
      <c r="AP29" s="75"/>
      <c r="AQ29" s="76"/>
    </row>
    <row r="30" spans="1:43" ht="15" customHeight="1" x14ac:dyDescent="0.3">
      <c r="A30" s="65">
        <v>12</v>
      </c>
      <c r="B30" s="65" t="s">
        <v>28</v>
      </c>
      <c r="C30" s="56" t="s">
        <v>81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  <c r="S30" s="5"/>
      <c r="T30" s="5"/>
      <c r="U30" s="5"/>
      <c r="V30" s="6"/>
      <c r="W30" s="5"/>
      <c r="X30" s="5"/>
      <c r="Y30" s="5"/>
      <c r="Z30" s="6"/>
      <c r="AA30" s="21"/>
      <c r="AB30" s="21"/>
      <c r="AC30" s="21"/>
      <c r="AD30" s="6"/>
      <c r="AE30" s="33"/>
      <c r="AG30" s="21"/>
      <c r="AH30" s="6"/>
      <c r="AI30" s="21"/>
      <c r="AJ30" s="21"/>
      <c r="AK30" s="21"/>
      <c r="AL30" s="26"/>
      <c r="AM30" s="69">
        <v>9.6000000000000002E-2</v>
      </c>
      <c r="AN30" s="69"/>
      <c r="AO30" s="71">
        <f t="shared" ref="AO30" si="10">AM30*$AH$2</f>
        <v>111045.09600000001</v>
      </c>
      <c r="AP30" s="72"/>
      <c r="AQ30" s="73"/>
    </row>
    <row r="31" spans="1:43" ht="15" customHeight="1" x14ac:dyDescent="0.3">
      <c r="A31" s="65"/>
      <c r="B31" s="65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8"/>
      <c r="S31" s="5"/>
      <c r="T31" s="5"/>
      <c r="U31" s="5"/>
      <c r="V31" s="6"/>
      <c r="W31" s="5"/>
      <c r="X31" s="5"/>
      <c r="Y31" s="5"/>
      <c r="Z31" s="6"/>
      <c r="AA31" s="21"/>
      <c r="AB31" s="21"/>
      <c r="AC31" s="21"/>
      <c r="AD31" s="6"/>
      <c r="AE31" s="34">
        <v>1</v>
      </c>
      <c r="AG31" s="21"/>
      <c r="AH31" s="6"/>
      <c r="AI31" s="21"/>
      <c r="AJ31" s="21"/>
      <c r="AK31" s="21"/>
      <c r="AL31" s="26"/>
      <c r="AM31" s="70"/>
      <c r="AN31" s="70"/>
      <c r="AO31" s="74"/>
      <c r="AP31" s="75"/>
      <c r="AQ31" s="76"/>
    </row>
    <row r="32" spans="1:43" ht="15" customHeight="1" x14ac:dyDescent="0.3">
      <c r="A32" s="65">
        <v>13</v>
      </c>
      <c r="B32" s="65" t="s">
        <v>28</v>
      </c>
      <c r="C32" s="56" t="s">
        <v>72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S32" s="5"/>
      <c r="T32" s="5"/>
      <c r="U32" s="5"/>
      <c r="V32" s="6"/>
      <c r="W32" s="5"/>
      <c r="X32" s="5"/>
      <c r="Y32" s="5"/>
      <c r="Z32" s="6"/>
      <c r="AA32" s="21"/>
      <c r="AB32" s="21"/>
      <c r="AC32" s="21"/>
      <c r="AD32" s="6"/>
      <c r="AE32" s="33"/>
      <c r="AG32" s="21"/>
      <c r="AH32" s="6"/>
      <c r="AI32" s="21"/>
      <c r="AJ32" s="21"/>
      <c r="AK32" s="21"/>
      <c r="AL32" s="26"/>
      <c r="AM32" s="69">
        <v>0.17299999999999999</v>
      </c>
      <c r="AN32" s="69"/>
      <c r="AO32" s="71">
        <f t="shared" ref="AO32" si="11">AM32*$AH$2</f>
        <v>200112.51674999998</v>
      </c>
      <c r="AP32" s="72"/>
      <c r="AQ32" s="73"/>
    </row>
    <row r="33" spans="1:43" ht="15" customHeight="1" x14ac:dyDescent="0.3">
      <c r="A33" s="65"/>
      <c r="B33" s="65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5"/>
      <c r="T33" s="5"/>
      <c r="U33" s="5"/>
      <c r="V33" s="6"/>
      <c r="W33" s="5"/>
      <c r="X33" s="5"/>
      <c r="Y33" s="5"/>
      <c r="Z33" s="6"/>
      <c r="AA33" s="21"/>
      <c r="AB33" s="21"/>
      <c r="AC33" s="21"/>
      <c r="AD33" s="6"/>
      <c r="AE33" s="34">
        <v>1</v>
      </c>
      <c r="AG33" s="21"/>
      <c r="AH33" s="6"/>
      <c r="AI33" s="21"/>
      <c r="AJ33" s="21"/>
      <c r="AK33" s="21"/>
      <c r="AL33" s="26"/>
      <c r="AM33" s="70"/>
      <c r="AN33" s="70"/>
      <c r="AO33" s="74"/>
      <c r="AP33" s="75"/>
      <c r="AQ33" s="76"/>
    </row>
    <row r="34" spans="1:43" ht="15" customHeight="1" x14ac:dyDescent="0.3">
      <c r="A34" s="65">
        <v>14</v>
      </c>
      <c r="B34" s="65" t="s">
        <v>28</v>
      </c>
      <c r="C34" s="56" t="s">
        <v>74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5"/>
      <c r="T34" s="5"/>
      <c r="U34" s="5"/>
      <c r="V34" s="6"/>
      <c r="W34" s="5"/>
      <c r="X34" s="5"/>
      <c r="Y34" s="5"/>
      <c r="Z34" s="6"/>
      <c r="AA34" s="21"/>
      <c r="AB34" s="21"/>
      <c r="AC34" s="21"/>
      <c r="AD34" s="6"/>
      <c r="AE34" s="21"/>
      <c r="AF34" s="35"/>
      <c r="AG34" s="21"/>
      <c r="AH34" s="6"/>
      <c r="AI34" s="21"/>
      <c r="AJ34" s="21"/>
      <c r="AK34" s="21"/>
      <c r="AL34" s="26"/>
      <c r="AM34" s="69">
        <v>0.03</v>
      </c>
      <c r="AN34" s="69"/>
      <c r="AO34" s="71">
        <f t="shared" ref="AO34" si="12">AM34*$AH$2</f>
        <v>34701.592499999999</v>
      </c>
      <c r="AP34" s="72"/>
      <c r="AQ34" s="73"/>
    </row>
    <row r="35" spans="1:43" ht="15" customHeight="1" x14ac:dyDescent="0.3">
      <c r="A35" s="65"/>
      <c r="B35" s="65"/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8"/>
      <c r="S35" s="5"/>
      <c r="T35" s="5"/>
      <c r="U35" s="5"/>
      <c r="V35" s="6"/>
      <c r="W35" s="5"/>
      <c r="X35" s="5"/>
      <c r="Y35" s="5"/>
      <c r="Z35" s="6"/>
      <c r="AA35" s="21"/>
      <c r="AB35" s="21"/>
      <c r="AC35" s="21"/>
      <c r="AD35" s="6"/>
      <c r="AE35" s="21"/>
      <c r="AF35" s="36">
        <v>1</v>
      </c>
      <c r="AG35" s="21"/>
      <c r="AH35" s="6"/>
      <c r="AI35" s="21"/>
      <c r="AJ35" s="21"/>
      <c r="AK35" s="21"/>
      <c r="AL35" s="26"/>
      <c r="AM35" s="70"/>
      <c r="AN35" s="70"/>
      <c r="AO35" s="74"/>
      <c r="AP35" s="75"/>
      <c r="AQ35" s="76"/>
    </row>
    <row r="36" spans="1:43" ht="15" customHeight="1" x14ac:dyDescent="0.3">
      <c r="A36" s="65">
        <v>15</v>
      </c>
      <c r="B36" s="65" t="s">
        <v>28</v>
      </c>
      <c r="C36" s="56" t="s">
        <v>77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5"/>
      <c r="T36" s="5"/>
      <c r="U36" s="5"/>
      <c r="V36" s="6"/>
      <c r="W36" s="5"/>
      <c r="X36" s="5"/>
      <c r="Y36" s="5"/>
      <c r="Z36" s="6"/>
      <c r="AA36" s="21"/>
      <c r="AB36" s="21"/>
      <c r="AC36" s="21"/>
      <c r="AD36" s="6"/>
      <c r="AE36" s="21"/>
      <c r="AF36" s="35"/>
      <c r="AG36" s="21"/>
      <c r="AH36" s="6"/>
      <c r="AI36" s="21"/>
      <c r="AJ36" s="21"/>
      <c r="AK36" s="21"/>
      <c r="AL36" s="26"/>
      <c r="AM36" s="69">
        <v>1.0999999999999999E-2</v>
      </c>
      <c r="AN36" s="69"/>
      <c r="AO36" s="71">
        <f t="shared" ref="AO36" si="13">AM36*$AH$2</f>
        <v>12723.917249999999</v>
      </c>
      <c r="AP36" s="72"/>
      <c r="AQ36" s="73"/>
    </row>
    <row r="37" spans="1:43" ht="15" customHeight="1" x14ac:dyDescent="0.3">
      <c r="A37" s="65"/>
      <c r="B37" s="65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  <c r="S37" s="5"/>
      <c r="T37" s="5"/>
      <c r="U37" s="5"/>
      <c r="V37" s="6"/>
      <c r="W37" s="5"/>
      <c r="X37" s="5"/>
      <c r="Y37" s="5"/>
      <c r="Z37" s="6"/>
      <c r="AA37" s="21"/>
      <c r="AB37" s="21"/>
      <c r="AC37" s="21"/>
      <c r="AD37" s="6"/>
      <c r="AE37" s="21"/>
      <c r="AF37" s="36">
        <v>1</v>
      </c>
      <c r="AG37" s="21"/>
      <c r="AH37" s="6"/>
      <c r="AI37" s="21"/>
      <c r="AJ37" s="21"/>
      <c r="AK37" s="21"/>
      <c r="AL37" s="26"/>
      <c r="AM37" s="70"/>
      <c r="AN37" s="70"/>
      <c r="AO37" s="74"/>
      <c r="AP37" s="75"/>
      <c r="AQ37" s="76"/>
    </row>
    <row r="38" spans="1:43" ht="15" customHeight="1" x14ac:dyDescent="0.3">
      <c r="A38" s="65">
        <v>16</v>
      </c>
      <c r="B38" s="65" t="s">
        <v>28</v>
      </c>
      <c r="C38" s="56" t="s">
        <v>75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8"/>
      <c r="S38" s="5"/>
      <c r="T38" s="5"/>
      <c r="U38" s="5"/>
      <c r="V38" s="6"/>
      <c r="W38" s="5"/>
      <c r="X38" s="5"/>
      <c r="Y38" s="5"/>
      <c r="Z38" s="6"/>
      <c r="AA38" s="21"/>
      <c r="AB38" s="21"/>
      <c r="AC38" s="21"/>
      <c r="AD38" s="6"/>
      <c r="AE38" s="21"/>
      <c r="AF38" s="21"/>
      <c r="AG38" s="27"/>
      <c r="AH38" s="9"/>
      <c r="AI38" s="21"/>
      <c r="AJ38" s="21"/>
      <c r="AK38" s="21"/>
      <c r="AL38" s="26"/>
      <c r="AM38" s="69">
        <v>0.08</v>
      </c>
      <c r="AN38" s="69"/>
      <c r="AO38" s="71">
        <f t="shared" ref="AO38" si="14">AM38*$AH$2</f>
        <v>92537.58</v>
      </c>
      <c r="AP38" s="72"/>
      <c r="AQ38" s="73"/>
    </row>
    <row r="39" spans="1:43" ht="15" customHeight="1" x14ac:dyDescent="0.3">
      <c r="A39" s="65"/>
      <c r="B39" s="65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8"/>
      <c r="S39" s="5"/>
      <c r="T39" s="5"/>
      <c r="U39" s="5"/>
      <c r="V39" s="6"/>
      <c r="W39" s="5"/>
      <c r="X39" s="5"/>
      <c r="Y39" s="5"/>
      <c r="Z39" s="6"/>
      <c r="AA39" s="21"/>
      <c r="AB39" s="21"/>
      <c r="AC39" s="21"/>
      <c r="AD39" s="6"/>
      <c r="AE39" s="21"/>
      <c r="AF39" s="21"/>
      <c r="AG39" s="49">
        <v>1</v>
      </c>
      <c r="AH39" s="99"/>
      <c r="AI39" s="21"/>
      <c r="AJ39" s="21"/>
      <c r="AK39" s="21"/>
      <c r="AL39" s="26"/>
      <c r="AM39" s="70"/>
      <c r="AN39" s="70"/>
      <c r="AO39" s="74"/>
      <c r="AP39" s="75"/>
      <c r="AQ39" s="76"/>
    </row>
    <row r="40" spans="1:43" ht="15" customHeight="1" x14ac:dyDescent="0.3">
      <c r="A40" s="65">
        <v>17</v>
      </c>
      <c r="B40" s="65" t="s">
        <v>28</v>
      </c>
      <c r="C40" s="53" t="s">
        <v>78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  <c r="S40" s="5"/>
      <c r="T40" s="5"/>
      <c r="U40" s="5"/>
      <c r="V40" s="6"/>
      <c r="W40" s="5"/>
      <c r="X40" s="5"/>
      <c r="Y40" s="5"/>
      <c r="Z40" s="6"/>
      <c r="AA40" s="21"/>
      <c r="AB40" s="21"/>
      <c r="AC40" s="21"/>
      <c r="AD40" s="6"/>
      <c r="AE40" s="21"/>
      <c r="AF40" s="21"/>
      <c r="AG40" s="21"/>
      <c r="AH40" s="6"/>
      <c r="AI40" s="33"/>
      <c r="AJ40" s="21"/>
      <c r="AK40" s="21"/>
      <c r="AL40" s="26"/>
      <c r="AM40" s="69">
        <v>1.2E-2</v>
      </c>
      <c r="AN40" s="69"/>
      <c r="AO40" s="71">
        <f t="shared" ref="AO40" si="15">AM40*$AH$2</f>
        <v>13880.637000000001</v>
      </c>
      <c r="AP40" s="72"/>
      <c r="AQ40" s="73"/>
    </row>
    <row r="41" spans="1:43" ht="15" customHeight="1" x14ac:dyDescent="0.3">
      <c r="A41" s="65"/>
      <c r="B41" s="65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5"/>
      <c r="T41" s="5"/>
      <c r="U41" s="5"/>
      <c r="V41" s="6"/>
      <c r="W41" s="5"/>
      <c r="X41" s="5"/>
      <c r="Y41" s="5"/>
      <c r="Z41" s="6"/>
      <c r="AA41" s="21"/>
      <c r="AB41" s="21"/>
      <c r="AC41" s="21"/>
      <c r="AD41" s="6"/>
      <c r="AE41" s="21"/>
      <c r="AF41" s="21"/>
      <c r="AG41" s="21"/>
      <c r="AH41" s="6"/>
      <c r="AI41" s="34">
        <v>1</v>
      </c>
      <c r="AJ41" s="21"/>
      <c r="AK41" s="21"/>
      <c r="AL41" s="26"/>
      <c r="AM41" s="70"/>
      <c r="AN41" s="70"/>
      <c r="AO41" s="74"/>
      <c r="AP41" s="75"/>
      <c r="AQ41" s="76"/>
    </row>
    <row r="42" spans="1:43" ht="15" customHeight="1" x14ac:dyDescent="0.3">
      <c r="A42" s="65">
        <v>18</v>
      </c>
      <c r="B42" s="65" t="s">
        <v>28</v>
      </c>
      <c r="C42" s="53" t="s">
        <v>76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/>
      <c r="S42" s="5"/>
      <c r="T42" s="5"/>
      <c r="U42" s="5"/>
      <c r="V42" s="6"/>
      <c r="W42" s="5"/>
      <c r="X42" s="5"/>
      <c r="Y42" s="5"/>
      <c r="Z42" s="6"/>
      <c r="AA42" s="21"/>
      <c r="AB42" s="21"/>
      <c r="AC42" s="21"/>
      <c r="AD42" s="6"/>
      <c r="AE42" s="21"/>
      <c r="AF42" s="21"/>
      <c r="AG42" s="21"/>
      <c r="AH42" s="6"/>
      <c r="AI42" s="33"/>
      <c r="AJ42" s="21"/>
      <c r="AK42" s="21"/>
      <c r="AL42" s="26"/>
      <c r="AM42" s="69">
        <v>5.0000000000000001E-3</v>
      </c>
      <c r="AN42" s="69"/>
      <c r="AO42" s="71">
        <f t="shared" ref="AO42" si="16">AM42*$AH$2</f>
        <v>5783.5987500000001</v>
      </c>
      <c r="AP42" s="72"/>
      <c r="AQ42" s="73"/>
    </row>
    <row r="43" spans="1:43" ht="15" customHeight="1" x14ac:dyDescent="0.3">
      <c r="A43" s="65"/>
      <c r="B43" s="6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5"/>
      <c r="S43" s="5"/>
      <c r="T43" s="5"/>
      <c r="U43" s="5"/>
      <c r="V43" s="6"/>
      <c r="W43" s="5"/>
      <c r="X43" s="5"/>
      <c r="Y43" s="5"/>
      <c r="Z43" s="6"/>
      <c r="AA43" s="21"/>
      <c r="AB43" s="21"/>
      <c r="AC43" s="21"/>
      <c r="AD43" s="6"/>
      <c r="AE43" s="21"/>
      <c r="AF43" s="21"/>
      <c r="AG43" s="21"/>
      <c r="AH43" s="6"/>
      <c r="AI43" s="34">
        <v>1</v>
      </c>
      <c r="AJ43" s="21"/>
      <c r="AK43" s="21"/>
      <c r="AL43" s="26"/>
      <c r="AM43" s="70"/>
      <c r="AN43" s="70"/>
      <c r="AO43" s="74"/>
      <c r="AP43" s="75"/>
      <c r="AQ43" s="76"/>
    </row>
    <row r="44" spans="1:43" ht="15" customHeight="1" x14ac:dyDescent="0.3">
      <c r="A44" s="65">
        <v>19</v>
      </c>
      <c r="B44" s="65" t="s">
        <v>28</v>
      </c>
      <c r="C44" s="53" t="s">
        <v>71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5"/>
      <c r="T44" s="5"/>
      <c r="U44" s="5"/>
      <c r="V44" s="6"/>
      <c r="W44" s="5"/>
      <c r="X44" s="5"/>
      <c r="Y44" s="5"/>
      <c r="Z44" s="6"/>
      <c r="AA44" s="21"/>
      <c r="AB44" s="21"/>
      <c r="AC44" s="21"/>
      <c r="AD44" s="6"/>
      <c r="AE44" s="21"/>
      <c r="AF44" s="21"/>
      <c r="AG44" s="21"/>
      <c r="AH44" s="6"/>
      <c r="AI44" s="21"/>
      <c r="AJ44" s="35"/>
      <c r="AK44" s="21"/>
      <c r="AL44" s="26"/>
      <c r="AM44" s="79">
        <v>0.01</v>
      </c>
      <c r="AN44" s="79"/>
      <c r="AO44" s="71">
        <f t="shared" ref="AO44" si="17">AM44*$AH$2</f>
        <v>11567.1975</v>
      </c>
      <c r="AP44" s="72"/>
      <c r="AQ44" s="73"/>
    </row>
    <row r="45" spans="1:43" ht="15" customHeight="1" x14ac:dyDescent="0.3">
      <c r="A45" s="65"/>
      <c r="B45" s="65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5"/>
      <c r="S45" s="5"/>
      <c r="T45" s="5"/>
      <c r="U45" s="5"/>
      <c r="V45" s="6"/>
      <c r="W45" s="5"/>
      <c r="X45" s="5"/>
      <c r="Y45" s="5"/>
      <c r="Z45" s="6"/>
      <c r="AA45" s="21"/>
      <c r="AB45" s="21"/>
      <c r="AC45" s="21"/>
      <c r="AD45" s="6"/>
      <c r="AE45" s="21"/>
      <c r="AF45" s="21"/>
      <c r="AG45" s="21"/>
      <c r="AH45" s="6"/>
      <c r="AI45" s="21"/>
      <c r="AJ45" s="36">
        <v>1</v>
      </c>
      <c r="AK45" s="21"/>
      <c r="AL45" s="26"/>
      <c r="AM45" s="80"/>
      <c r="AN45" s="80"/>
      <c r="AO45" s="74"/>
      <c r="AP45" s="75"/>
      <c r="AQ45" s="76"/>
    </row>
    <row r="46" spans="1:43" ht="15" customHeight="1" x14ac:dyDescent="0.3">
      <c r="A46" s="65">
        <v>20</v>
      </c>
      <c r="B46" s="65" t="s">
        <v>28</v>
      </c>
      <c r="C46" s="53" t="s">
        <v>70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  <c r="S46" s="5"/>
      <c r="T46" s="5"/>
      <c r="U46" s="5"/>
      <c r="V46" s="6"/>
      <c r="W46" s="5"/>
      <c r="X46" s="5"/>
      <c r="Y46" s="5"/>
      <c r="Z46" s="6"/>
      <c r="AA46" s="21"/>
      <c r="AB46" s="21"/>
      <c r="AC46" s="21"/>
      <c r="AD46" s="6"/>
      <c r="AE46" s="21"/>
      <c r="AF46" s="21"/>
      <c r="AG46" s="21"/>
      <c r="AH46" s="6"/>
      <c r="AI46" s="21"/>
      <c r="AJ46" s="21"/>
      <c r="AK46" s="35"/>
      <c r="AL46" s="26"/>
      <c r="AM46" s="79">
        <v>0.02</v>
      </c>
      <c r="AN46" s="79"/>
      <c r="AO46" s="71">
        <f t="shared" ref="AO46" si="18">AM46*$AH$2</f>
        <v>23134.395</v>
      </c>
      <c r="AP46" s="72"/>
      <c r="AQ46" s="73"/>
    </row>
    <row r="47" spans="1:43" ht="15" customHeight="1" x14ac:dyDescent="0.3">
      <c r="A47" s="65"/>
      <c r="B47" s="65"/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  <c r="S47" s="5"/>
      <c r="T47" s="5"/>
      <c r="U47" s="5"/>
      <c r="V47" s="6"/>
      <c r="W47" s="5"/>
      <c r="X47" s="5"/>
      <c r="Y47" s="5"/>
      <c r="Z47" s="6"/>
      <c r="AA47" s="21"/>
      <c r="AB47" s="21"/>
      <c r="AC47" s="21"/>
      <c r="AD47" s="6"/>
      <c r="AE47" s="21"/>
      <c r="AF47" s="21"/>
      <c r="AG47" s="21"/>
      <c r="AH47" s="6"/>
      <c r="AI47" s="21"/>
      <c r="AJ47" s="21"/>
      <c r="AK47" s="36">
        <v>1</v>
      </c>
      <c r="AL47" s="26"/>
      <c r="AM47" s="80"/>
      <c r="AN47" s="80"/>
      <c r="AO47" s="74"/>
      <c r="AP47" s="75"/>
      <c r="AQ47" s="76"/>
    </row>
    <row r="48" spans="1:43" ht="15" customHeight="1" x14ac:dyDescent="0.3">
      <c r="A48" s="65">
        <v>21</v>
      </c>
      <c r="B48" s="65" t="s">
        <v>28</v>
      </c>
      <c r="C48" s="53" t="s">
        <v>69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5"/>
      <c r="S48" s="5"/>
      <c r="T48" s="5"/>
      <c r="U48" s="5"/>
      <c r="V48" s="6"/>
      <c r="W48" s="5"/>
      <c r="X48" s="5"/>
      <c r="Y48" s="5"/>
      <c r="Z48" s="6"/>
      <c r="AA48" s="21"/>
      <c r="AB48" s="21"/>
      <c r="AC48" s="21"/>
      <c r="AD48" s="6"/>
      <c r="AE48" s="21"/>
      <c r="AF48" s="21"/>
      <c r="AG48" s="21"/>
      <c r="AH48" s="6"/>
      <c r="AI48" s="21"/>
      <c r="AJ48" s="21"/>
      <c r="AK48" s="35"/>
      <c r="AL48" s="26"/>
      <c r="AM48" s="79">
        <v>0.02</v>
      </c>
      <c r="AN48" s="79"/>
      <c r="AO48" s="71">
        <f t="shared" ref="AO48" si="19">AM48*$AH$2</f>
        <v>23134.395</v>
      </c>
      <c r="AP48" s="72"/>
      <c r="AQ48" s="73"/>
    </row>
    <row r="49" spans="1:43" ht="15" customHeight="1" x14ac:dyDescent="0.3">
      <c r="A49" s="65"/>
      <c r="B49" s="65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5"/>
      <c r="S49" s="5"/>
      <c r="T49" s="5"/>
      <c r="U49" s="5"/>
      <c r="V49" s="6"/>
      <c r="W49" s="5"/>
      <c r="X49" s="5"/>
      <c r="Y49" s="5"/>
      <c r="Z49" s="6"/>
      <c r="AA49" s="21"/>
      <c r="AB49" s="21"/>
      <c r="AC49" s="21"/>
      <c r="AD49" s="6"/>
      <c r="AE49" s="21"/>
      <c r="AF49" s="21"/>
      <c r="AG49" s="21"/>
      <c r="AH49" s="6"/>
      <c r="AI49" s="21"/>
      <c r="AJ49" s="21"/>
      <c r="AK49" s="36">
        <v>1</v>
      </c>
      <c r="AL49" s="26"/>
      <c r="AM49" s="80"/>
      <c r="AN49" s="80"/>
      <c r="AO49" s="74"/>
      <c r="AP49" s="75"/>
      <c r="AQ49" s="76"/>
    </row>
    <row r="50" spans="1:43" ht="15" customHeight="1" x14ac:dyDescent="0.3">
      <c r="A50" s="65">
        <v>22</v>
      </c>
      <c r="B50" s="65" t="s">
        <v>28</v>
      </c>
      <c r="C50" s="56" t="s">
        <v>68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8"/>
      <c r="S50" s="5"/>
      <c r="T50" s="5"/>
      <c r="U50" s="5"/>
      <c r="V50" s="6"/>
      <c r="W50" s="5"/>
      <c r="X50" s="5"/>
      <c r="Y50" s="5"/>
      <c r="Z50" s="6"/>
      <c r="AA50" s="21"/>
      <c r="AB50" s="21"/>
      <c r="AC50" s="21"/>
      <c r="AD50" s="6"/>
      <c r="AE50" s="21"/>
      <c r="AF50" s="21"/>
      <c r="AG50" s="21"/>
      <c r="AH50" s="6"/>
      <c r="AI50" s="21"/>
      <c r="AJ50" s="21"/>
      <c r="AK50" s="21"/>
      <c r="AL50" s="35"/>
      <c r="AM50" s="79">
        <v>0.05</v>
      </c>
      <c r="AN50" s="79"/>
      <c r="AO50" s="71">
        <f t="shared" ref="AO50" si="20">AM50*$AH$2</f>
        <v>57835.987500000003</v>
      </c>
      <c r="AP50" s="72"/>
      <c r="AQ50" s="73"/>
    </row>
    <row r="51" spans="1:43" ht="15" customHeight="1" x14ac:dyDescent="0.3">
      <c r="A51" s="65"/>
      <c r="B51" s="6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8"/>
      <c r="S51" s="17"/>
      <c r="T51" s="17"/>
      <c r="U51" s="17"/>
      <c r="V51" s="16"/>
      <c r="W51" s="17"/>
      <c r="X51" s="17"/>
      <c r="Y51" s="17"/>
      <c r="Z51" s="16"/>
      <c r="AA51" s="28"/>
      <c r="AB51" s="28"/>
      <c r="AC51" s="28"/>
      <c r="AD51" s="16"/>
      <c r="AE51" s="28"/>
      <c r="AF51" s="28"/>
      <c r="AG51" s="28"/>
      <c r="AH51" s="16"/>
      <c r="AI51" s="28"/>
      <c r="AJ51" s="28"/>
      <c r="AK51" s="28"/>
      <c r="AL51" s="36">
        <v>1</v>
      </c>
      <c r="AM51" s="80"/>
      <c r="AN51" s="80"/>
      <c r="AO51" s="74"/>
      <c r="AP51" s="75"/>
      <c r="AQ51" s="76"/>
    </row>
    <row r="52" spans="1:43" ht="7.5" customHeight="1" x14ac:dyDescent="0.3">
      <c r="C52" s="13"/>
      <c r="D52" s="13"/>
      <c r="E52" s="13"/>
      <c r="F52" s="13"/>
      <c r="G52" s="13"/>
      <c r="H52" s="13"/>
      <c r="I52" s="13"/>
      <c r="J52" s="13"/>
    </row>
    <row r="53" spans="1:43" ht="15" customHeight="1" x14ac:dyDescent="0.3">
      <c r="A53" s="39" t="s">
        <v>80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  <c r="S53" s="89">
        <f>(S17*AO16)+(S9*AO8)+(U11*AO10)+(S15*AO14)</f>
        <v>109888.37625</v>
      </c>
      <c r="T53" s="90"/>
      <c r="U53" s="90"/>
      <c r="V53" s="91"/>
      <c r="W53" s="89">
        <f>(AO20*W21)+(AO18*W19)+(Y23*AO22)+(W13*AO12)</f>
        <v>189123.679125</v>
      </c>
      <c r="X53" s="90"/>
      <c r="Y53" s="90"/>
      <c r="Z53" s="91"/>
      <c r="AA53" s="89">
        <f>(AO24*AA25)+(AO22*AA23)+(AC27*AO26)+(AC29*AO28)</f>
        <v>271250.78137500002</v>
      </c>
      <c r="AB53" s="90"/>
      <c r="AC53" s="90"/>
      <c r="AD53" s="91"/>
      <c r="AE53" s="89">
        <f>(AO32*AE33)+(AO30*AE31)+(AF35*AO34)+(AF37*AO36)+(AG39*AO38)</f>
        <v>451120.70250000001</v>
      </c>
      <c r="AF53" s="90"/>
      <c r="AG53" s="90"/>
      <c r="AH53" s="91"/>
      <c r="AI53" s="89">
        <f>(AJ45*AO44)+(AK47*AO46)+(AO42*AI43)+(AO40*AI41)+(AK49*AO48)+(AL51*AO50)</f>
        <v>135336.21075</v>
      </c>
      <c r="AJ53" s="90"/>
      <c r="AK53" s="90"/>
      <c r="AL53" s="91"/>
      <c r="AM53" s="92">
        <f>SUM(AM8:AN51)</f>
        <v>1</v>
      </c>
      <c r="AN53" s="93"/>
      <c r="AO53" s="94">
        <f>SUM(AO8:AQ51)</f>
        <v>1156719.75</v>
      </c>
      <c r="AP53" s="93"/>
      <c r="AQ53" s="93"/>
    </row>
    <row r="54" spans="1:43" ht="15" customHeight="1" x14ac:dyDescent="0.3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4"/>
      <c r="S54" s="95">
        <f>S53/$AH$2</f>
        <v>9.5000000000000001E-2</v>
      </c>
      <c r="T54" s="96"/>
      <c r="U54" s="96"/>
      <c r="V54" s="97"/>
      <c r="W54" s="95">
        <f>W53/$AH$2</f>
        <v>0.16350000000000001</v>
      </c>
      <c r="X54" s="96"/>
      <c r="Y54" s="96"/>
      <c r="Z54" s="97"/>
      <c r="AA54" s="95">
        <f>AA53/$AH$2</f>
        <v>0.23450000000000001</v>
      </c>
      <c r="AB54" s="96"/>
      <c r="AC54" s="96"/>
      <c r="AD54" s="97"/>
      <c r="AE54" s="95">
        <f>AE53/$AH$2</f>
        <v>0.39</v>
      </c>
      <c r="AF54" s="96"/>
      <c r="AG54" s="96"/>
      <c r="AH54" s="97"/>
      <c r="AI54" s="95">
        <f>AI53/$AH$2</f>
        <v>0.11699999999999999</v>
      </c>
      <c r="AJ54" s="96"/>
      <c r="AK54" s="96"/>
      <c r="AL54" s="97"/>
      <c r="AM54" s="93"/>
      <c r="AN54" s="93"/>
      <c r="AO54" s="93"/>
      <c r="AP54" s="93"/>
      <c r="AQ54" s="93"/>
    </row>
  </sheetData>
  <mergeCells count="177">
    <mergeCell ref="AO53:AQ54"/>
    <mergeCell ref="S54:V54"/>
    <mergeCell ref="W54:Z54"/>
    <mergeCell ref="S17:V17"/>
    <mergeCell ref="W19:X19"/>
    <mergeCell ref="W21:X21"/>
    <mergeCell ref="Y23:Z23"/>
    <mergeCell ref="AA23:AB23"/>
    <mergeCell ref="AC27:AD27"/>
    <mergeCell ref="AC29:AD29"/>
    <mergeCell ref="AG39:AH39"/>
    <mergeCell ref="AA25:AB25"/>
    <mergeCell ref="AA53:AD53"/>
    <mergeCell ref="AA54:AD54"/>
    <mergeCell ref="AE53:AH53"/>
    <mergeCell ref="AE54:AH54"/>
    <mergeCell ref="AI53:AL53"/>
    <mergeCell ref="AI54:AL54"/>
    <mergeCell ref="AM50:AN51"/>
    <mergeCell ref="AO36:AQ37"/>
    <mergeCell ref="AO38:AQ39"/>
    <mergeCell ref="S53:V53"/>
    <mergeCell ref="W53:Z53"/>
    <mergeCell ref="AM53:AN54"/>
    <mergeCell ref="B20:B21"/>
    <mergeCell ref="B22:B23"/>
    <mergeCell ref="B24:B25"/>
    <mergeCell ref="B26:B27"/>
    <mergeCell ref="B30:B31"/>
    <mergeCell ref="B32:B33"/>
    <mergeCell ref="B28:B29"/>
    <mergeCell ref="B34:B35"/>
    <mergeCell ref="B36:B37"/>
    <mergeCell ref="AM36:AN37"/>
    <mergeCell ref="AM38:AN39"/>
    <mergeCell ref="AM40:AN41"/>
    <mergeCell ref="AM42:AN43"/>
    <mergeCell ref="AM44:AN45"/>
    <mergeCell ref="AM46:AN47"/>
    <mergeCell ref="AM48:AN49"/>
    <mergeCell ref="AO40:AQ41"/>
    <mergeCell ref="AO42:AQ43"/>
    <mergeCell ref="AO44:AQ45"/>
    <mergeCell ref="AO46:AQ47"/>
    <mergeCell ref="AO48:AQ49"/>
    <mergeCell ref="AO50:AQ51"/>
    <mergeCell ref="A36:A37"/>
    <mergeCell ref="A38:A39"/>
    <mergeCell ref="A40:A41"/>
    <mergeCell ref="A42:A43"/>
    <mergeCell ref="A44:A45"/>
    <mergeCell ref="A46:A47"/>
    <mergeCell ref="A48:A49"/>
    <mergeCell ref="A50:A51"/>
    <mergeCell ref="B38:B39"/>
    <mergeCell ref="B40:B41"/>
    <mergeCell ref="B42:B43"/>
    <mergeCell ref="B44:B45"/>
    <mergeCell ref="B46:B47"/>
    <mergeCell ref="B48:B49"/>
    <mergeCell ref="B50:B51"/>
    <mergeCell ref="AM30:AN31"/>
    <mergeCell ref="AO30:AQ31"/>
    <mergeCell ref="AM26:AN27"/>
    <mergeCell ref="AO26:AQ27"/>
    <mergeCell ref="AM16:AN17"/>
    <mergeCell ref="AO16:AQ17"/>
    <mergeCell ref="AM18:AN19"/>
    <mergeCell ref="AO18:AQ19"/>
    <mergeCell ref="AM14:AN15"/>
    <mergeCell ref="AO14:AQ15"/>
    <mergeCell ref="AM32:AN33"/>
    <mergeCell ref="AO32:AQ33"/>
    <mergeCell ref="AM34:AN35"/>
    <mergeCell ref="AO34:AQ35"/>
    <mergeCell ref="A6:A7"/>
    <mergeCell ref="B6:B7"/>
    <mergeCell ref="A8:A9"/>
    <mergeCell ref="B8:B9"/>
    <mergeCell ref="AM20:AN21"/>
    <mergeCell ref="AO20:AQ21"/>
    <mergeCell ref="AM22:AN23"/>
    <mergeCell ref="AO22:AQ23"/>
    <mergeCell ref="AM24:AN25"/>
    <mergeCell ref="AO24:AQ25"/>
    <mergeCell ref="AM6:AN7"/>
    <mergeCell ref="AO6:AQ7"/>
    <mergeCell ref="AM8:AN9"/>
    <mergeCell ref="AO8:AQ9"/>
    <mergeCell ref="AM10:AN11"/>
    <mergeCell ref="AO10:AQ11"/>
    <mergeCell ref="AM12:AN13"/>
    <mergeCell ref="AO12:AQ13"/>
    <mergeCell ref="AM28:AN29"/>
    <mergeCell ref="AO28:AQ29"/>
    <mergeCell ref="AI6:AL6"/>
    <mergeCell ref="A4:B4"/>
    <mergeCell ref="A34:A35"/>
    <mergeCell ref="S6:V6"/>
    <mergeCell ref="W6:Z6"/>
    <mergeCell ref="A30:A31"/>
    <mergeCell ref="A32:A33"/>
    <mergeCell ref="A28:A29"/>
    <mergeCell ref="A20:A21"/>
    <mergeCell ref="A22:A23"/>
    <mergeCell ref="A24:A25"/>
    <mergeCell ref="A26:A27"/>
    <mergeCell ref="AH4:AI4"/>
    <mergeCell ref="AK1:AQ4"/>
    <mergeCell ref="AE3:AG3"/>
    <mergeCell ref="W4:X4"/>
    <mergeCell ref="Y4:AA4"/>
    <mergeCell ref="AE4:AF4"/>
    <mergeCell ref="W2:X2"/>
    <mergeCell ref="Y2:AB2"/>
    <mergeCell ref="AE1:AG1"/>
    <mergeCell ref="AE2:AG2"/>
    <mergeCell ref="B12:B13"/>
    <mergeCell ref="B14:B15"/>
    <mergeCell ref="B16:B17"/>
    <mergeCell ref="B18:B19"/>
    <mergeCell ref="O1:P1"/>
    <mergeCell ref="O3:P3"/>
    <mergeCell ref="O4:P4"/>
    <mergeCell ref="AA6:AD6"/>
    <mergeCell ref="AE6:AH6"/>
    <mergeCell ref="W3:X3"/>
    <mergeCell ref="Y3:AD3"/>
    <mergeCell ref="AH2:AJ2"/>
    <mergeCell ref="C46:R47"/>
    <mergeCell ref="C48:R49"/>
    <mergeCell ref="C50:R51"/>
    <mergeCell ref="C6:R7"/>
    <mergeCell ref="C8:R9"/>
    <mergeCell ref="AH1:AJ1"/>
    <mergeCell ref="AH3:AJ3"/>
    <mergeCell ref="Q1:Z1"/>
    <mergeCell ref="P2:V2"/>
    <mergeCell ref="Q3:V3"/>
    <mergeCell ref="Q4:V4"/>
    <mergeCell ref="AB1:AD1"/>
    <mergeCell ref="A1:N1"/>
    <mergeCell ref="C2:N2"/>
    <mergeCell ref="C3:N3"/>
    <mergeCell ref="C4:F4"/>
    <mergeCell ref="A10:A11"/>
    <mergeCell ref="A12:A13"/>
    <mergeCell ref="A14:A15"/>
    <mergeCell ref="A16:A17"/>
    <mergeCell ref="A18:A19"/>
    <mergeCell ref="A2:B2"/>
    <mergeCell ref="A3:B3"/>
    <mergeCell ref="B10:B11"/>
    <mergeCell ref="A53:R54"/>
    <mergeCell ref="S9:T9"/>
    <mergeCell ref="U10:V10"/>
    <mergeCell ref="U11:V11"/>
    <mergeCell ref="W13:X13"/>
    <mergeCell ref="S15:T15"/>
    <mergeCell ref="C10:R11"/>
    <mergeCell ref="C12:R13"/>
    <mergeCell ref="C14:R15"/>
    <mergeCell ref="C16:R17"/>
    <mergeCell ref="C18:R19"/>
    <mergeCell ref="C20:R21"/>
    <mergeCell ref="C22:R23"/>
    <mergeCell ref="C24:R25"/>
    <mergeCell ref="C26:R27"/>
    <mergeCell ref="C28:R29"/>
    <mergeCell ref="C30:R31"/>
    <mergeCell ref="C32:R33"/>
    <mergeCell ref="C34:R35"/>
    <mergeCell ref="C36:R37"/>
    <mergeCell ref="C38:R39"/>
    <mergeCell ref="C40:R41"/>
    <mergeCell ref="C42:R43"/>
    <mergeCell ref="C44:R45"/>
  </mergeCells>
  <phoneticPr fontId="8" type="noConversion"/>
  <hyperlinks>
    <hyperlink ref="Y3" r:id="rId1" xr:uid="{65915E5C-F54A-4DA0-906D-78AA2A9C99D6}"/>
  </hyperlinks>
  <pageMargins left="0.19685039370078741" right="0.19685039370078741" top="0.19685039370078741" bottom="0.19685039370078741" header="0" footer="0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Físico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Marques da Silva</dc:creator>
  <cp:lastModifiedBy>Denis Marques da Silva</cp:lastModifiedBy>
  <cp:lastPrinted>2021-11-02T17:37:47Z</cp:lastPrinted>
  <dcterms:created xsi:type="dcterms:W3CDTF">2021-11-02T14:17:18Z</dcterms:created>
  <dcterms:modified xsi:type="dcterms:W3CDTF">2022-07-08T17:38:46Z</dcterms:modified>
</cp:coreProperties>
</file>